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2d8ab1a10a43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ater Demand" sheetId="1" r:id="Ra58be169d94044da"/>
    <x:sheet xmlns:r="http://schemas.openxmlformats.org/officeDocument/2006/relationships" name="Pipeline Hydraulics" sheetId="2" r:id="R0e694b02b6914a05"/>
    <x:sheet xmlns:r="http://schemas.openxmlformats.org/officeDocument/2006/relationships" name="Pumping Energy" sheetId="3" r:id="R7fb6fcc31f3744a0"/>
    <x:sheet xmlns:r="http://schemas.openxmlformats.org/officeDocument/2006/relationships" name="Reservoir Storage" sheetId="4" r:id="Raaa9fc8883674d15"/>
    <x:sheet xmlns:r="http://schemas.openxmlformats.org/officeDocument/2006/relationships" name="Solar Screening" sheetId="5" r:id="R29d56965ad964b4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0B4268"/>
      </x:patternFill>
    </x:fill>
  </x:fills>
  <x:borders count="2">
    <x:border/>
    <x:border/>
  </x:borders>
  <x:cellStyleXfs count="1">
    <x:xf numFmtId="0" fontId="0" fillId="0" borderId="0"/>
  </x:cellStyleXfs>
  <x:cellXfs count="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b353dbb62c49eb" /><Relationship Type="http://schemas.openxmlformats.org/officeDocument/2006/relationships/theme" Target="/xl/theme/theme1.xml" Id="Rb360083912cb4efc" /><Relationship Type="http://schemas.openxmlformats.org/officeDocument/2006/relationships/sharedStrings" Target="/xl/sharedStrings.xml" Id="Rf2a7a69be02d446a" /><Relationship Type="http://schemas.openxmlformats.org/officeDocument/2006/relationships/worksheet" Target="/xl/worksheets/sheet1.xml" Id="Ra58be169d94044da" /><Relationship Type="http://schemas.openxmlformats.org/officeDocument/2006/relationships/worksheet" Target="/xl/worksheets/sheet2.xml" Id="R0e694b02b6914a05" /><Relationship Type="http://schemas.openxmlformats.org/officeDocument/2006/relationships/worksheet" Target="/xl/worksheets/sheet3.xml" Id="R7fb6fcc31f3744a0" /><Relationship Type="http://schemas.openxmlformats.org/officeDocument/2006/relationships/worksheet" Target="/xl/worksheets/sheet4.xml" Id="Raaa9fc8883674d15" /><Relationship Type="http://schemas.openxmlformats.org/officeDocument/2006/relationships/worksheet" Target="/xl/worksheets/sheet5.xml" Id="R29d56965ad964b4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>
      <x:c r="A1" s="6" t="str">
        <x:v>Parameter</x:v>
      </x:c>
      <x:c r="B1" s="6" t="str">
        <x:v>Value</x:v>
      </x:c>
      <x:c r="C1" s="6" t="str">
        <x:v>Unit</x:v>
      </x:c>
      <x:c r="D1" s="6" t="str">
        <x:v>Note</x:v>
      </x:c>
    </x:row>
    <x:row r="2">
      <x:c r="A2" t="str">
        <x:v>Population</x:v>
      </x:c>
      <x:c r="B2" t="n">
        <x:v>100000</x:v>
      </x:c>
      <x:c r="C2" t="str">
        <x:v>persons</x:v>
      </x:c>
      <x:c r="D2" t="str">
        <x:v>Editable input</x:v>
      </x:c>
    </x:row>
    <x:row r="3">
      <x:c r="A3" t="str">
        <x:v>Supply norm</x:v>
      </x:c>
      <x:c r="B3" t="n">
        <x:v>135</x:v>
      </x:c>
      <x:c r="C3" t="str">
        <x:v>L/person/day</x:v>
      </x:c>
      <x:c r="D3" t="str">
        <x:v>Editable input</x:v>
      </x:c>
    </x:row>
    <x:row r="4">
      <x:c r="A4" t="str">
        <x:v>Non-revenue water</x:v>
      </x:c>
      <x:c r="B4" t="n">
        <x:v>0.2</x:v>
      </x:c>
      <x:c r="C4" t="str">
        <x:v>fraction</x:v>
      </x:c>
      <x:c r="D4" t="str">
        <x:v>Editable input</x:v>
      </x:c>
    </x:row>
    <x:row r="5">
      <x:c r="A5" t="str">
        <x:v>Net consumer demand</x:v>
      </x:c>
      <x:c r="B5" t="n">
        <x:f>B2*B3/1000000</x:f>
        <x:v>13.5</x:v>
      </x:c>
      <x:c r="C5" t="str">
        <x:v>MLD</x:v>
      </x:c>
      <x:c r="D5" t="str">
        <x:v>Population × LPCD / 1e6</x:v>
      </x:c>
    </x:row>
    <x:row r="6">
      <x:c r="A6" t="str">
        <x:v>Gross production demand</x:v>
      </x:c>
      <x:c r="B6" t="n">
        <x:f>B5/(1-B4)</x:f>
        <x:v>16.875</x:v>
      </x:c>
      <x:c r="C6" t="str">
        <x:v>MLD</x:v>
      </x:c>
      <x:c r="D6" t="str">
        <x:v>Includes NRW</x:v>
      </x:c>
    </x:row>
    <x:row r="7">
      <x:c r="A7" t="str">
        <x:v>Peak day factor</x:v>
      </x:c>
      <x:c r="B7" t="n">
        <x:v>1.5</x:v>
      </x:c>
      <x:c r="C7" t="str">
        <x:v>ratio</x:v>
      </x:c>
      <x:c r="D7" t="str">
        <x:v>Editable input</x:v>
      </x:c>
    </x:row>
    <x:row r="8">
      <x:c r="A8" t="str">
        <x:v>Peak day demand</x:v>
      </x:c>
      <x:c r="B8" t="n">
        <x:f>B6*B7</x:f>
        <x:v>25.3125</x:v>
      </x:c>
      <x:c r="C8" t="str">
        <x:v>MLD</x:v>
      </x:c>
      <x:c r="D8" t="str">
        <x:v>Gross × factor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>
      <x:c r="A1" s="6" t="str">
        <x:v>Parameter</x:v>
      </x:c>
      <x:c r="B1" s="6" t="str">
        <x:v>Value</x:v>
      </x:c>
      <x:c r="C1" s="6" t="str">
        <x:v>Unit</x:v>
      </x:c>
      <x:c r="D1" s="6" t="str">
        <x:v>Note</x:v>
      </x:c>
    </x:row>
    <x:row r="2">
      <x:c r="A2" t="str">
        <x:v>Discharge</x:v>
      </x:c>
      <x:c r="B2" t="n">
        <x:v>1500</x:v>
      </x:c>
      <x:c r="C2" t="str">
        <x:v>L/s</x:v>
      </x:c>
      <x:c r="D2" t="str">
        <x:v>Editable input</x:v>
      </x:c>
    </x:row>
    <x:row r="3">
      <x:c r="A3" t="str">
        <x:v>Internal diameter</x:v>
      </x:c>
      <x:c r="B3" t="n">
        <x:v>1200</x:v>
      </x:c>
      <x:c r="C3" t="str">
        <x:v>mm</x:v>
      </x:c>
      <x:c r="D3" t="str">
        <x:v>Editable input</x:v>
      </x:c>
    </x:row>
    <x:row r="4">
      <x:c r="A4" t="str">
        <x:v>Length</x:v>
      </x:c>
      <x:c r="B4" t="n">
        <x:v>5000</x:v>
      </x:c>
      <x:c r="C4" t="str">
        <x:v>m</x:v>
      </x:c>
      <x:c r="D4" t="str">
        <x:v>Editable input</x:v>
      </x:c>
    </x:row>
    <x:row r="5">
      <x:c r="A5" t="str">
        <x:v>Darcy friction factor</x:v>
      </x:c>
      <x:c r="B5" t="n">
        <x:v>0.018</x:v>
      </x:c>
      <x:c r="C5" t="str">
        <x:v>-</x:v>
      </x:c>
      <x:c r="D5" t="str">
        <x:v>Editable input</x:v>
      </x:c>
    </x:row>
    <x:row r="6">
      <x:c r="A6" t="str">
        <x:v>Gravity</x:v>
      </x:c>
      <x:c r="B6" t="n">
        <x:v>9.81</x:v>
      </x:c>
      <x:c r="C6" t="str">
        <x:v>m/s²</x:v>
      </x:c>
      <x:c r="D6" t="str">
        <x:v>Editable input</x:v>
      </x:c>
    </x:row>
    <x:row r="7">
      <x:c r="A7" t="str">
        <x:v>Flow</x:v>
      </x:c>
      <x:c r="B7" t="n">
        <x:f>B2/1000</x:f>
        <x:v>1.5</x:v>
      </x:c>
      <x:c r="C7" t="str">
        <x:v>m³/s</x:v>
      </x:c>
      <x:c r="D7" t="str">
        <x:v>Calculated</x:v>
      </x:c>
    </x:row>
    <x:row r="8">
      <x:c r="A8" t="str">
        <x:v>Velocity</x:v>
      </x:c>
      <x:c r="B8" t="n">
        <x:f>4*B7/(PI()*(B3/1000)^2)</x:f>
        <x:v>1.3262911924324612</x:v>
      </x:c>
      <x:c r="C8" t="str">
        <x:v>m/s</x:v>
      </x:c>
      <x:c r="D8" t="str">
        <x:v>Calculated</x:v>
      </x:c>
    </x:row>
    <x:row r="9">
      <x:c r="A9" t="str">
        <x:v>Friction headloss</x:v>
      </x:c>
      <x:c r="B9" t="n">
        <x:f>B5*(B4/(B3/1000))*(B8^2/(2*B6))</x:f>
        <x:v>6.724190852920183</x:v>
      </x:c>
      <x:c r="C9" t="str">
        <x:v>m</x:v>
      </x:c>
      <x:c r="D9" t="str">
        <x:v>Darcy-Weisbach</x:v>
      </x:c>
    </x:row>
    <x:row r="10">
      <x:c r="A10" t="str">
        <x:v>Static lift</x:v>
      </x:c>
      <x:c r="B10" t="n">
        <x:v>50</x:v>
      </x:c>
      <x:c r="C10" t="str">
        <x:v>m</x:v>
      </x:c>
      <x:c r="D10" t="str">
        <x:v>Editable input</x:v>
      </x:c>
    </x:row>
    <x:row r="11">
      <x:c r="A11" t="str">
        <x:v>Minor loss allowance</x:v>
      </x:c>
      <x:c r="B11" t="n">
        <x:v>3</x:v>
      </x:c>
      <x:c r="C11" t="str">
        <x:v>m</x:v>
      </x:c>
      <x:c r="D11" t="str">
        <x:v>Editable input</x:v>
      </x:c>
    </x:row>
    <x:row r="12">
      <x:c r="A12" t="str">
        <x:v>Total dynamic head</x:v>
      </x:c>
      <x:c r="B12" t="n">
        <x:f>B9+B10+B11</x:f>
        <x:v>59.72419085292018</x:v>
      </x:c>
      <x:c r="C12" t="str">
        <x:v>m</x:v>
      </x:c>
      <x:c r="D12" t="str">
        <x:v>Calculated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>
      <x:c r="A1" s="6" t="str">
        <x:v>Parameter</x:v>
      </x:c>
      <x:c r="B1" s="6" t="str">
        <x:v>Value</x:v>
      </x:c>
      <x:c r="C1" s="6" t="str">
        <x:v>Unit</x:v>
      </x:c>
      <x:c r="D1" s="6" t="str">
        <x:v>Note</x:v>
      </x:c>
    </x:row>
    <x:row r="2">
      <x:c r="A2" t="str">
        <x:v>Discharge</x:v>
      </x:c>
      <x:c r="B2" t="n">
        <x:v>1500</x:v>
      </x:c>
      <x:c r="C2" t="str">
        <x:v>L/s</x:v>
      </x:c>
      <x:c r="D2" t="str">
        <x:v>Editable</x:v>
      </x:c>
    </x:row>
    <x:row r="3">
      <x:c r="A3" t="str">
        <x:v>Total head</x:v>
      </x:c>
      <x:c r="B3" t="n">
        <x:v>80</x:v>
      </x:c>
      <x:c r="C3" t="str">
        <x:v>m</x:v>
      </x:c>
      <x:c r="D3" t="str">
        <x:v>Editable</x:v>
      </x:c>
    </x:row>
    <x:row r="4">
      <x:c r="A4" t="str">
        <x:v>Overall efficiency</x:v>
      </x:c>
      <x:c r="B4" t="n">
        <x:v>0.78</x:v>
      </x:c>
      <x:c r="C4" t="str">
        <x:v>fraction</x:v>
      </x:c>
      <x:c r="D4" t="str">
        <x:v>Editable</x:v>
      </x:c>
    </x:row>
    <x:row r="5">
      <x:c r="A5" t="str">
        <x:v>Hours per day</x:v>
      </x:c>
      <x:c r="B5" t="n">
        <x:v>16</x:v>
      </x:c>
      <x:c r="C5" t="str">
        <x:v>h</x:v>
      </x:c>
      <x:c r="D5" t="str">
        <x:v>Editable</x:v>
      </x:c>
    </x:row>
    <x:row r="6">
      <x:c r="A6" t="str">
        <x:v>Energy tariff</x:v>
      </x:c>
      <x:c r="B6" t="n">
        <x:v>8</x:v>
      </x:c>
      <x:c r="C6" t="str">
        <x:v>INR/kWh</x:v>
      </x:c>
      <x:c r="D6" t="str">
        <x:v>Editable</x:v>
      </x:c>
    </x:row>
    <x:row r="7">
      <x:c r="A7" t="str">
        <x:v>Days/year</x:v>
      </x:c>
      <x:c r="B7" t="n">
        <x:v>300</x:v>
      </x:c>
      <x:c r="C7" t="str">
        <x:v>days</x:v>
      </x:c>
      <x:c r="D7" t="str">
        <x:v>Editable</x:v>
      </x:c>
    </x:row>
    <x:row r="8">
      <x:c r="A8" t="str">
        <x:v>Power demand</x:v>
      </x:c>
      <x:c r="B8" t="n">
        <x:f>1000*9.81*(B2/1000)*B3/(1000*B4)</x:f>
        <x:v>1509.2307692307693</x:v>
      </x:c>
      <x:c r="C8" t="str">
        <x:v>kW</x:v>
      </x:c>
      <x:c r="D8" t="str">
        <x:v>Calculated</x:v>
      </x:c>
    </x:row>
    <x:row r="9">
      <x:c r="A9" t="str">
        <x:v>Daily energy</x:v>
      </x:c>
      <x:c r="B9" t="n">
        <x:f>B8*B5</x:f>
        <x:v>24147.69230769231</x:v>
      </x:c>
      <x:c r="C9" t="str">
        <x:v>kWh</x:v>
      </x:c>
      <x:c r="D9" t="str">
        <x:v>Calculated</x:v>
      </x:c>
    </x:row>
    <x:row r="10">
      <x:c r="A10" t="str">
        <x:v>Annual energy</x:v>
      </x:c>
      <x:c r="B10" t="n">
        <x:f>B9*B7</x:f>
        <x:v>7244307.692307693</x:v>
      </x:c>
      <x:c r="C10" t="str">
        <x:v>kWh</x:v>
      </x:c>
      <x:c r="D10" t="str">
        <x:v>Calculated</x:v>
      </x:c>
    </x:row>
    <x:row r="11">
      <x:c r="A11" t="str">
        <x:v>Annual energy cost</x:v>
      </x:c>
      <x:c r="B11" t="n">
        <x:f>B10*B6</x:f>
        <x:v>57954461.53846154</x:v>
      </x:c>
      <x:c r="C11" t="str">
        <x:v>INR</x:v>
      </x:c>
      <x:c r="D11" t="str">
        <x:v>Calculated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>
      <x:c r="A1" s="6" t="str">
        <x:v>Parameter</x:v>
      </x:c>
      <x:c r="B1" s="6" t="str">
        <x:v>Value</x:v>
      </x:c>
      <x:c r="C1" s="6" t="str">
        <x:v>Unit</x:v>
      </x:c>
      <x:c r="D1" s="6" t="str">
        <x:v>Note</x:v>
      </x:c>
    </x:row>
    <x:row r="2">
      <x:c r="A2" t="str">
        <x:v>Water demand</x:v>
      </x:c>
      <x:c r="B2" t="n">
        <x:v>20</x:v>
      </x:c>
      <x:c r="C2" t="str">
        <x:v>MLD</x:v>
      </x:c>
      <x:c r="D2" t="str">
        <x:v>Editable</x:v>
      </x:c>
    </x:row>
    <x:row r="3">
      <x:c r="A3" t="str">
        <x:v>Autonomy</x:v>
      </x:c>
      <x:c r="B3" t="n">
        <x:v>3</x:v>
      </x:c>
      <x:c r="C3" t="str">
        <x:v>days</x:v>
      </x:c>
      <x:c r="D3" t="str">
        <x:v>Editable</x:v>
      </x:c>
    </x:row>
    <x:row r="4">
      <x:c r="A4" t="str">
        <x:v>Reserve factor</x:v>
      </x:c>
      <x:c r="B4" t="n">
        <x:v>1.15</x:v>
      </x:c>
      <x:c r="C4" t="str">
        <x:v>-</x:v>
      </x:c>
      <x:c r="D4" t="str">
        <x:v>Editable</x:v>
      </x:c>
    </x:row>
    <x:row r="5">
      <x:c r="A5" t="str">
        <x:v>Storage required</x:v>
      </x:c>
      <x:c r="B5" t="n">
        <x:f>B2*B3*B4</x:f>
        <x:v>69</x:v>
      </x:c>
      <x:c r="C5" t="str">
        <x:v>ML</x:v>
      </x:c>
      <x:c r="D5" t="str">
        <x:v>Calculated</x:v>
      </x:c>
    </x:row>
    <x:row r="6">
      <x:c r="A6" t="str">
        <x:v>Storage required</x:v>
      </x:c>
      <x:c r="B6" t="n">
        <x:f>B5*1000</x:f>
        <x:v>69000</x:v>
      </x:c>
      <x:c r="C6" t="str">
        <x:v>m³</x:v>
      </x:c>
      <x:c r="D6" t="str">
        <x:v>Calculated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2" hidden="0" customWidth="1"/>
  </x:cols>
  <x:sheetData>
    <x:row r="1">
      <x:c r="A1" s="6" t="str">
        <x:v>Parameter</x:v>
      </x:c>
      <x:c r="B1" s="6" t="str">
        <x:v>Value</x:v>
      </x:c>
      <x:c r="C1" s="6" t="str">
        <x:v>Unit</x:v>
      </x:c>
      <x:c r="D1" s="6" t="str">
        <x:v>Note</x:v>
      </x:c>
    </x:row>
    <x:row r="2">
      <x:c r="A2" t="str">
        <x:v>Pump load</x:v>
      </x:c>
      <x:c r="B2" t="n">
        <x:v>2500</x:v>
      </x:c>
      <x:c r="C2" t="str">
        <x:v>kW</x:v>
      </x:c>
      <x:c r="D2" t="str">
        <x:v>Editable</x:v>
      </x:c>
    </x:row>
    <x:row r="3">
      <x:c r="A3" t="str">
        <x:v>Solar offset target</x:v>
      </x:c>
      <x:c r="B3" t="n">
        <x:v>0.5</x:v>
      </x:c>
      <x:c r="C3" t="str">
        <x:v>fraction</x:v>
      </x:c>
      <x:c r="D3" t="str">
        <x:v>Editable</x:v>
      </x:c>
    </x:row>
    <x:row r="4">
      <x:c r="A4" t="str">
        <x:v>Peak sun hours</x:v>
      </x:c>
      <x:c r="B4" t="n">
        <x:v>4.5</x:v>
      </x:c>
      <x:c r="C4" t="str">
        <x:v>h/day</x:v>
      </x:c>
      <x:c r="D4" t="str">
        <x:v>Assumption</x:v>
      </x:c>
    </x:row>
    <x:row r="5">
      <x:c r="A5" t="str">
        <x:v>Performance ratio</x:v>
      </x:c>
      <x:c r="B5" t="n">
        <x:v>0.78</x:v>
      </x:c>
      <x:c r="C5" t="str">
        <x:v>fraction</x:v>
      </x:c>
      <x:c r="D5" t="str">
        <x:v>Assumption</x:v>
      </x:c>
    </x:row>
    <x:row r="6">
      <x:c r="A6" t="str">
        <x:v>PV capacity</x:v>
      </x:c>
      <x:c r="B6" t="n">
        <x:f>B2*B3/B4/B5*8</x:f>
        <x:v>2849.002849002849</x:v>
      </x:c>
      <x:c r="C6" t="str">
        <x:v>kWp</x:v>
      </x:c>
      <x:c r="D6" t="str">
        <x:v>Illustrative screening</x:v>
      </x:c>
    </x:row>
    <x:row r="7">
      <x:c r="A7" t="str">
        <x:v>Land factor</x:v>
      </x:c>
      <x:c r="B7" t="n">
        <x:v>4.5</x:v>
      </x:c>
      <x:c r="C7" t="str">
        <x:v>acre/MWp</x:v>
      </x:c>
      <x:c r="D7" t="str">
        <x:v>Assumption</x:v>
      </x:c>
    </x:row>
    <x:row r="8">
      <x:c r="A8" t="str">
        <x:v>Land required</x:v>
      </x:c>
      <x:c r="B8" t="n">
        <x:f>B6/1000*B7</x:f>
        <x:v>12.820512820512821</x:v>
      </x:c>
      <x:c r="C8" t="str">
        <x:v>acre</x:v>
      </x:c>
      <x:c r="D8" t="str">
        <x:v>Illustrative</x:v>
      </x:c>
    </x:row>
    <x:row r="9">
      <x:c r="A9" t="str">
        <x:v>Installed cost</x:v>
      </x:c>
      <x:c r="B9" t="n">
        <x:v>35000</x:v>
      </x:c>
      <x:c r="C9" t="str">
        <x:v>INR/kWp</x:v>
      </x:c>
      <x:c r="D9" t="str">
        <x:v>Illustrative assumption</x:v>
      </x:c>
    </x:row>
    <x:row r="10">
      <x:c r="A10" t="str">
        <x:v>Indicative CAPEX</x:v>
      </x:c>
      <x:c r="B10" t="n">
        <x:f>B6*B9</x:f>
        <x:v>99715099.7150997</x:v>
      </x:c>
      <x:c r="C10" t="str">
        <x:v>INR</x:v>
      </x:c>
      <x:c r="D10" t="str">
        <x:v>Not a quotation</x:v>
      </x:c>
    </x:row>
  </x:sheetData>
  <x:pageMargins left="0.7" right="0.7" top="0.75" bottom="0.75" header="0.3" footer="0.3"/>
</x:worksheet>
</file>